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Kaune\Documents\YPFBTR\PAP Estacion Tarija\CONSTRUCCION\Inspección Tk.09\PARA SOLPED\ANEXO E-6 ITM.121\"/>
    </mc:Choice>
  </mc:AlternateContent>
  <bookViews>
    <workbookView xWindow="9980" yWindow="290" windowWidth="5070" windowHeight="7890" tabRatio="501" firstSheet="2" activeTab="2"/>
  </bookViews>
  <sheets>
    <sheet name="Hoja2" sheetId="2" state="hidden" r:id="rId1"/>
    <sheet name="Hoja3" sheetId="6" state="hidden" r:id="rId2"/>
    <sheet name="Pintura epóxica" sheetId="8" r:id="rId3"/>
  </sheets>
  <definedNames>
    <definedName name="_xlnm.Print_Area" localSheetId="2">'Pintura epóxica'!$A$1:$F$33</definedName>
  </definedNames>
  <calcPr calcId="162913"/>
</workbook>
</file>

<file path=xl/calcChain.xml><?xml version="1.0" encoding="utf-8"?>
<calcChain xmlns="http://schemas.openxmlformats.org/spreadsheetml/2006/main">
  <c r="B24" i="8" l="1"/>
  <c r="B27" i="8" s="1"/>
  <c r="B33" i="8" l="1"/>
  <c r="B25" i="8" l="1"/>
  <c r="T5" i="2" l="1"/>
  <c r="T4" i="2"/>
  <c r="T3" i="2"/>
  <c r="H2" i="2" l="1"/>
</calcChain>
</file>

<file path=xl/sharedStrings.xml><?xml version="1.0" encoding="utf-8"?>
<sst xmlns="http://schemas.openxmlformats.org/spreadsheetml/2006/main" count="124" uniqueCount="102">
  <si>
    <t>Clasificación 1</t>
  </si>
  <si>
    <t>Clasificación 2</t>
  </si>
  <si>
    <t>Tipo de adhesión</t>
  </si>
  <si>
    <t>&gt; 3.5 julios</t>
  </si>
  <si>
    <t>Desprendimiento catódico</t>
  </si>
  <si>
    <t>Resistencia al impacto</t>
  </si>
  <si>
    <t>&lt; 6 mm de radio</t>
  </si>
  <si>
    <t>&lt; 7 mm de radio</t>
  </si>
  <si>
    <t>&lt; 8 mm de radio</t>
  </si>
  <si>
    <t xml:space="preserve">Diámetro tubo </t>
  </si>
  <si>
    <t xml:space="preserve">Longitud </t>
  </si>
  <si>
    <t>Diámetro Tubería</t>
  </si>
  <si>
    <t>pulgadas</t>
  </si>
  <si>
    <t>metros</t>
  </si>
  <si>
    <t xml:space="preserve">Rendimiento teórico </t>
  </si>
  <si>
    <t>142 ft2/(lb/mil)</t>
  </si>
  <si>
    <r>
      <t>ft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@ 25 mils por galon (8.70 lbs)</t>
    </r>
  </si>
  <si>
    <t>3m</t>
  </si>
  <si>
    <t>Aéreo (4 mils)</t>
  </si>
  <si>
    <t>Cruce de rio (40 mils)</t>
  </si>
  <si>
    <t>Área total para revestir</t>
  </si>
  <si>
    <t>Espesor de revestimiento</t>
  </si>
  <si>
    <t>Porcentaje Residuos esperado</t>
  </si>
  <si>
    <r>
      <t>1605 mil-ft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/Galon (HBE 95 CANUSA)</t>
    </r>
  </si>
  <si>
    <r>
      <t>142.3 ft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/lb/mil (Scotchkote 323 - 3m)</t>
    </r>
  </si>
  <si>
    <r>
      <t>1604 mil-ft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/Galon (SPC)</t>
    </r>
  </si>
  <si>
    <t>Solapamiento</t>
  </si>
  <si>
    <t>1"</t>
  </si>
  <si>
    <t>2"</t>
  </si>
  <si>
    <t>1mil</t>
  </si>
  <si>
    <t>3/4"</t>
  </si>
  <si>
    <t>1   3/4"</t>
  </si>
  <si>
    <t>1   1/4"</t>
  </si>
  <si>
    <t>1   1/2"</t>
  </si>
  <si>
    <t>Ancho de cinta</t>
  </si>
  <si>
    <t>4"</t>
  </si>
  <si>
    <t>6"</t>
  </si>
  <si>
    <t>9"</t>
  </si>
  <si>
    <t>12"</t>
  </si>
  <si>
    <r>
      <t>ft</t>
    </r>
    <r>
      <rPr>
        <vertAlign val="superscript"/>
        <sz val="11"/>
        <color theme="1"/>
        <rFont val="Calibri"/>
        <family val="2"/>
        <scheme val="minor"/>
      </rPr>
      <t>2</t>
    </r>
  </si>
  <si>
    <t>&gt;= 3.0 Julios</t>
  </si>
  <si>
    <t>&gt;= 1.5 Julios</t>
  </si>
  <si>
    <t xml:space="preserve">Flexibilidad </t>
  </si>
  <si>
    <t>Litros</t>
  </si>
  <si>
    <t>8"</t>
  </si>
  <si>
    <t>10"</t>
  </si>
  <si>
    <t>14'</t>
  </si>
  <si>
    <t>16"</t>
  </si>
  <si>
    <t>18"</t>
  </si>
  <si>
    <t>20"</t>
  </si>
  <si>
    <t>22"</t>
  </si>
  <si>
    <t>24"</t>
  </si>
  <si>
    <t>poliguard</t>
  </si>
  <si>
    <t xml:space="preserve">canusa </t>
  </si>
  <si>
    <t>poliken</t>
  </si>
  <si>
    <t>tapecoat</t>
  </si>
  <si>
    <t>Sin Holidays</t>
  </si>
  <si>
    <t>Pipe Size</t>
  </si>
  <si>
    <t>Tape Width</t>
  </si>
  <si>
    <t>Sq. Yards/100 ft.</t>
  </si>
  <si>
    <t>1"overlap                       55%overlap</t>
  </si>
  <si>
    <t>Gallons of Wax-Tape® Primer/100ft</t>
  </si>
  <si>
    <t>Ancho Trenton</t>
  </si>
  <si>
    <t>Solapamiento trenton</t>
  </si>
  <si>
    <t>55%</t>
  </si>
  <si>
    <t xml:space="preserve">Galones primer /100ft </t>
  </si>
  <si>
    <t xml:space="preserve">Solap trenton 1" yd2/100ft </t>
  </si>
  <si>
    <t>Solap yd2/100ft trenton 55%"</t>
  </si>
  <si>
    <t xml:space="preserve">Solap. 2 </t>
  </si>
  <si>
    <t>Resumen Pedido</t>
  </si>
  <si>
    <t>30 mils</t>
  </si>
  <si>
    <t xml:space="preserve">Especificaciones técnicas </t>
  </si>
  <si>
    <t>Propiedad</t>
  </si>
  <si>
    <t>Método de prueba</t>
  </si>
  <si>
    <t>Condiciones</t>
  </si>
  <si>
    <t>Criterio de aceptación</t>
  </si>
  <si>
    <t xml:space="preserve">Adhesión del revestimiento </t>
  </si>
  <si>
    <t>24 hr / 75 °C</t>
  </si>
  <si>
    <t xml:space="preserve">Rating 1 - 3 </t>
  </si>
  <si>
    <t xml:space="preserve">Resistencia al impacto </t>
  </si>
  <si>
    <t>-30° C /1.5 julios</t>
  </si>
  <si>
    <t>28 días, 1.5v, 65°C</t>
  </si>
  <si>
    <t>20 mm máx. radio</t>
  </si>
  <si>
    <t>Doblado de 3°</t>
  </si>
  <si>
    <t>Sin quebrarse</t>
  </si>
  <si>
    <t xml:space="preserve">Cantidad </t>
  </si>
  <si>
    <t>Espesor revestimiento según tipo de aplicación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</si>
  <si>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</si>
  <si>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t>30% recomendado</t>
  </si>
  <si>
    <t xml:space="preserve">Cantidad  de pintura epóxica </t>
  </si>
  <si>
    <t>Cantidad</t>
  </si>
  <si>
    <t>Especificaciones técnicas</t>
  </si>
  <si>
    <t xml:space="preserve">Pintura epóxica 100% sólidos </t>
  </si>
  <si>
    <t>Enterramiento  (25 mils)</t>
  </si>
  <si>
    <t xml:space="preserve">ANEXO 3:
“CÁLCULO DE CANTIDAD DE REVESTIMIENTOS (PINTURA EPÓXICA)"
</t>
  </si>
  <si>
    <t>Solicitud de pintura de revestimiento 100% sólidos</t>
  </si>
  <si>
    <t>Descripción</t>
  </si>
  <si>
    <t>*Adhesión del revestimiento(CSA Z245.20-06 Cláusula 12.14) a 24 hr / 75 °C, dentro Clasificación  de 1 a 3
*Resistencia al impacto (CSA-Z245.20-06 Cláusula 12.12)         -30°C/1.5 Julios,  Sin presentar Holidays
*Desprendimiento catódico(CSA-Z245.20-06 Cláusula 12.8) en 28 días, 1.5v, 65°C, 20mm de radio máximo
*Flexibilidad (CSA-Z245.20-06 Claúsula 12.11)  Doblado de 3°, sin quebrarse
*Temperatura de operación mayor a 60 °C</t>
  </si>
  <si>
    <t>CSA Z245.20-06 Cláusula 12.14</t>
  </si>
  <si>
    <t xml:space="preserve">CSA-Z245.20-06 Cláusula 12.12 </t>
  </si>
  <si>
    <t>CSA-Z245.20-06 Cláusula 12.11</t>
  </si>
  <si>
    <t>CSA-Z245.20-06 Cláusula 12.8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</si>
</sst>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DCDCD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rgb="FFC6C6C6"/>
      </left>
      <right style="mediumDashed">
        <color rgb="FFC6C6C6"/>
      </right>
      <top style="mediumDashed">
        <color rgb="FFC6C6C6"/>
      </top>
      <bottom style="mediumDashed">
        <color rgb="FFC6C6C6"/>
      </bottom>
      <diagonal/>
    </border>
    <border>
      <left style="medium">
        <color rgb="FFCDCDCD"/>
      </left>
      <right style="mediumDashed">
        <color rgb="FFC6C6C6"/>
      </right>
      <top style="medium">
        <color rgb="FFCDCDCD"/>
      </top>
      <bottom style="mediumDashed">
        <color rgb="FFC6C6C6"/>
      </bottom>
      <diagonal/>
    </border>
    <border>
      <left style="mediumDashed">
        <color rgb="FFC6C6C6"/>
      </left>
      <right style="mediumDashed">
        <color rgb="FFC6C6C6"/>
      </right>
      <top style="medium">
        <color rgb="FFCDCDCD"/>
      </top>
      <bottom style="mediumDashed">
        <color rgb="FFC6C6C6"/>
      </bottom>
      <diagonal/>
    </border>
    <border>
      <left style="mediumDashed">
        <color rgb="FFC6C6C6"/>
      </left>
      <right style="medium">
        <color rgb="FFCDCDCD"/>
      </right>
      <top style="medium">
        <color rgb="FFCDCDCD"/>
      </top>
      <bottom style="mediumDashed">
        <color rgb="FFC6C6C6"/>
      </bottom>
      <diagonal/>
    </border>
    <border>
      <left style="medium">
        <color rgb="FFCDCDCD"/>
      </left>
      <right style="mediumDashed">
        <color rgb="FFC6C6C6"/>
      </right>
      <top style="mediumDashed">
        <color rgb="FFC6C6C6"/>
      </top>
      <bottom style="mediumDashed">
        <color rgb="FFC6C6C6"/>
      </bottom>
      <diagonal/>
    </border>
    <border>
      <left style="mediumDashed">
        <color rgb="FFC6C6C6"/>
      </left>
      <right style="medium">
        <color rgb="FFCDCDCD"/>
      </right>
      <top style="mediumDashed">
        <color rgb="FFC6C6C6"/>
      </top>
      <bottom style="mediumDashed">
        <color rgb="FFC6C6C6"/>
      </bottom>
      <diagonal/>
    </border>
    <border>
      <left style="medium">
        <color rgb="FFCDCDCD"/>
      </left>
      <right style="mediumDashed">
        <color rgb="FFC6C6C6"/>
      </right>
      <top style="mediumDashed">
        <color rgb="FFC6C6C6"/>
      </top>
      <bottom style="medium">
        <color rgb="FFCDCDCD"/>
      </bottom>
      <diagonal/>
    </border>
    <border>
      <left style="mediumDashed">
        <color rgb="FFC6C6C6"/>
      </left>
      <right style="mediumDashed">
        <color rgb="FFC6C6C6"/>
      </right>
      <top style="mediumDashed">
        <color rgb="FFC6C6C6"/>
      </top>
      <bottom style="medium">
        <color rgb="FFCDCDCD"/>
      </bottom>
      <diagonal/>
    </border>
    <border>
      <left style="mediumDashed">
        <color rgb="FFC6C6C6"/>
      </left>
      <right style="medium">
        <color rgb="FFCDCDCD"/>
      </right>
      <top style="mediumDashed">
        <color rgb="FFC6C6C6"/>
      </top>
      <bottom style="medium">
        <color rgb="FFCDCDCD"/>
      </bottom>
      <diagonal/>
    </border>
    <border>
      <left style="medium">
        <color rgb="FFCDCDCD"/>
      </left>
      <right style="medium">
        <color rgb="FFFFFFFF"/>
      </right>
      <top style="medium">
        <color rgb="FFCDCDCD"/>
      </top>
      <bottom/>
      <diagonal/>
    </border>
    <border>
      <left style="medium">
        <color rgb="FFFFFFFF"/>
      </left>
      <right style="medium">
        <color rgb="FFFFFFFF"/>
      </right>
      <top style="medium">
        <color rgb="FFCDCDCD"/>
      </top>
      <bottom/>
      <diagonal/>
    </border>
    <border>
      <left style="medium">
        <color rgb="FFFFFFFF"/>
      </left>
      <right/>
      <top style="medium">
        <color rgb="FFCDCDCD"/>
      </top>
      <bottom/>
      <diagonal/>
    </border>
    <border>
      <left/>
      <right style="medium">
        <color rgb="FFFFFFFF"/>
      </right>
      <top style="medium">
        <color rgb="FFCDCDCD"/>
      </top>
      <bottom/>
      <diagonal/>
    </border>
    <border>
      <left style="medium">
        <color rgb="FFFFFFFF"/>
      </left>
      <right style="medium">
        <color rgb="FFCDCDCD"/>
      </right>
      <top style="medium">
        <color rgb="FFCDCDCD"/>
      </top>
      <bottom/>
      <diagonal/>
    </border>
    <border>
      <left style="medium">
        <color rgb="FFCDCDCD"/>
      </left>
      <right style="medium">
        <color rgb="FFFFFFFF"/>
      </right>
      <top/>
      <bottom style="medium">
        <color rgb="FFCDCDCD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CDCDCD"/>
      </bottom>
      <diagonal/>
    </border>
    <border>
      <left style="medium">
        <color rgb="FFFFFFFF"/>
      </left>
      <right/>
      <top/>
      <bottom style="medium">
        <color rgb="FFCDCDCD"/>
      </bottom>
      <diagonal/>
    </border>
    <border>
      <left/>
      <right style="medium">
        <color rgb="FFFFFFFF"/>
      </right>
      <top/>
      <bottom style="medium">
        <color rgb="FFCDCDCD"/>
      </bottom>
      <diagonal/>
    </border>
    <border>
      <left style="medium">
        <color rgb="FFFFFFFF"/>
      </left>
      <right style="medium">
        <color rgb="FFCDCDCD"/>
      </right>
      <top/>
      <bottom style="medium">
        <color rgb="FFCDCDCD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Alignment="1">
      <alignment wrapText="1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5" fillId="0" borderId="0" xfId="0" applyFont="1"/>
    <xf numFmtId="0" fontId="6" fillId="0" borderId="0" xfId="0" applyFont="1"/>
    <xf numFmtId="9" fontId="0" fillId="0" borderId="0" xfId="0" quotePrefix="1" applyNumberFormat="1"/>
    <xf numFmtId="0" fontId="0" fillId="0" borderId="0" xfId="0" applyAlignment="1">
      <alignment horizontal="center" vertical="center" wrapText="1"/>
    </xf>
    <xf numFmtId="0" fontId="0" fillId="0" borderId="0" xfId="0" applyBorder="1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quotePrefix="1" applyBorder="1"/>
    <xf numFmtId="0" fontId="0" fillId="4" borderId="1" xfId="0" applyFill="1" applyBorder="1"/>
    <xf numFmtId="9" fontId="0" fillId="0" borderId="1" xfId="0" applyNumberFormat="1" applyFill="1" applyBorder="1" applyAlignment="1">
      <alignment vertical="center"/>
    </xf>
    <xf numFmtId="9" fontId="0" fillId="0" borderId="1" xfId="0" applyNumberFormat="1" applyBorder="1" applyAlignment="1">
      <alignment vertical="center"/>
    </xf>
    <xf numFmtId="0" fontId="1" fillId="3" borderId="1" xfId="0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 applyProtection="1">
      <alignment vertical="top" wrapText="1"/>
      <protection locked="0"/>
    </xf>
    <xf numFmtId="0" fontId="0" fillId="0" borderId="1" xfId="0" applyBorder="1" applyAlignment="1" applyProtection="1">
      <alignment horizontal="center" vertical="top"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7" fillId="5" borderId="11" xfId="0" applyFont="1" applyFill="1" applyBorder="1" applyAlignment="1">
      <alignment horizontal="left" vertical="top" wrapText="1"/>
    </xf>
    <xf numFmtId="0" fontId="7" fillId="5" borderId="16" xfId="0" applyFont="1" applyFill="1" applyBorder="1" applyAlignment="1">
      <alignment horizontal="left" vertical="top" wrapText="1"/>
    </xf>
    <xf numFmtId="0" fontId="7" fillId="5" borderId="12" xfId="0" applyFont="1" applyFill="1" applyBorder="1" applyAlignment="1">
      <alignment horizontal="left" vertical="top" wrapText="1"/>
    </xf>
    <xf numFmtId="0" fontId="7" fillId="5" borderId="17" xfId="0" applyFont="1" applyFill="1" applyBorder="1" applyAlignment="1">
      <alignment horizontal="left" vertical="top" wrapText="1"/>
    </xf>
    <xf numFmtId="0" fontId="7" fillId="5" borderId="13" xfId="0" applyFont="1" applyFill="1" applyBorder="1" applyAlignment="1">
      <alignment horizontal="left" vertical="top" wrapText="1"/>
    </xf>
    <xf numFmtId="0" fontId="7" fillId="5" borderId="14" xfId="0" applyFont="1" applyFill="1" applyBorder="1" applyAlignment="1">
      <alignment horizontal="left" vertical="top" wrapText="1"/>
    </xf>
    <xf numFmtId="0" fontId="7" fillId="5" borderId="18" xfId="0" applyFont="1" applyFill="1" applyBorder="1" applyAlignment="1">
      <alignment horizontal="left" vertical="top" wrapText="1"/>
    </xf>
    <xf numFmtId="0" fontId="7" fillId="5" borderId="19" xfId="0" applyFont="1" applyFill="1" applyBorder="1" applyAlignment="1">
      <alignment horizontal="left" vertical="top" wrapText="1"/>
    </xf>
    <xf numFmtId="0" fontId="7" fillId="5" borderId="15" xfId="0" applyFont="1" applyFill="1" applyBorder="1" applyAlignment="1">
      <alignment horizontal="left" vertical="top" wrapText="1"/>
    </xf>
    <xf numFmtId="0" fontId="7" fillId="5" borderId="20" xfId="0" applyFont="1" applyFill="1" applyBorder="1" applyAlignment="1">
      <alignment horizontal="left" vertical="top" wrapText="1"/>
    </xf>
    <xf numFmtId="0" fontId="0" fillId="0" borderId="1" xfId="0" applyBorder="1" applyAlignment="1" applyProtection="1">
      <alignment horizontal="left" vertical="top" wrapText="1"/>
      <protection locked="0"/>
    </xf>
    <xf numFmtId="0" fontId="9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Drop" dropStyle="combo" dx="15" fmlaLink="$E$19" fmlaRange="Hoja2!$E$2:$E$9" noThreeD="1" sel="5" val="0"/>
</file>

<file path=xl/ctrlProps/ctrlProp2.xml><?xml version="1.0" encoding="utf-8"?>
<formControlPr xmlns="http://schemas.microsoft.com/office/spreadsheetml/2009/9/main" objectType="Drop" dropStyle="combo" dx="15" fmlaLink="$E$21" fmlaRange="Hoja2!$I$2:$I$6" noThreeD="1" sel="2" val="0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76199</xdr:rowOff>
    </xdr:from>
    <xdr:to>
      <xdr:col>9</xdr:col>
      <xdr:colOff>184607</xdr:colOff>
      <xdr:row>32</xdr:row>
      <xdr:rowOff>161924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24199"/>
          <a:ext cx="8804732" cy="2943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38101</xdr:colOff>
      <xdr:row>34</xdr:row>
      <xdr:rowOff>57150</xdr:rowOff>
    </xdr:from>
    <xdr:to>
      <xdr:col>5</xdr:col>
      <xdr:colOff>60576</xdr:colOff>
      <xdr:row>54</xdr:row>
      <xdr:rowOff>123825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1" y="6419850"/>
          <a:ext cx="5594600" cy="3876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180975</xdr:colOff>
      <xdr:row>34</xdr:row>
      <xdr:rowOff>114300</xdr:rowOff>
    </xdr:from>
    <xdr:to>
      <xdr:col>12</xdr:col>
      <xdr:colOff>676275</xdr:colOff>
      <xdr:row>52</xdr:row>
      <xdr:rowOff>0</xdr:rowOff>
    </xdr:to>
    <xdr:pic>
      <xdr:nvPicPr>
        <xdr:cNvPr id="4" name="3 Imagen"/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31644" t="48833" r="20537" b="17178"/>
        <a:stretch/>
      </xdr:blipFill>
      <xdr:spPr>
        <a:xfrm>
          <a:off x="5753100" y="6477000"/>
          <a:ext cx="5829300" cy="3314700"/>
        </a:xfrm>
        <a:prstGeom prst="rect">
          <a:avLst/>
        </a:prstGeom>
      </xdr:spPr>
    </xdr:pic>
    <xdr:clientData/>
  </xdr:twoCellAnchor>
  <xdr:twoCellAnchor editAs="oneCell">
    <xdr:from>
      <xdr:col>5</xdr:col>
      <xdr:colOff>152400</xdr:colOff>
      <xdr:row>56</xdr:row>
      <xdr:rowOff>76200</xdr:rowOff>
    </xdr:from>
    <xdr:to>
      <xdr:col>12</xdr:col>
      <xdr:colOff>409575</xdr:colOff>
      <xdr:row>75</xdr:row>
      <xdr:rowOff>152400</xdr:rowOff>
    </xdr:to>
    <xdr:pic>
      <xdr:nvPicPr>
        <xdr:cNvPr id="5" name="4 Imagen"/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32660" t="41216" r="21475" b="20889"/>
        <a:stretch/>
      </xdr:blipFill>
      <xdr:spPr>
        <a:xfrm>
          <a:off x="5724525" y="10477500"/>
          <a:ext cx="5591175" cy="3695700"/>
        </a:xfrm>
        <a:prstGeom prst="rect">
          <a:avLst/>
        </a:prstGeom>
      </xdr:spPr>
    </xdr:pic>
    <xdr:clientData/>
  </xdr:twoCellAnchor>
  <xdr:twoCellAnchor editAs="oneCell">
    <xdr:from>
      <xdr:col>0</xdr:col>
      <xdr:colOff>209550</xdr:colOff>
      <xdr:row>56</xdr:row>
      <xdr:rowOff>180975</xdr:rowOff>
    </xdr:from>
    <xdr:to>
      <xdr:col>4</xdr:col>
      <xdr:colOff>609600</xdr:colOff>
      <xdr:row>75</xdr:row>
      <xdr:rowOff>114300</xdr:rowOff>
    </xdr:to>
    <xdr:pic>
      <xdr:nvPicPr>
        <xdr:cNvPr id="6" name="5 Imagen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33755" t="35356" r="23506" b="28214"/>
        <a:stretch/>
      </xdr:blipFill>
      <xdr:spPr>
        <a:xfrm>
          <a:off x="209550" y="10582275"/>
          <a:ext cx="5210175" cy="3552825"/>
        </a:xfrm>
        <a:prstGeom prst="rect">
          <a:avLst/>
        </a:prstGeom>
      </xdr:spPr>
    </xdr:pic>
    <xdr:clientData/>
  </xdr:twoCellAnchor>
  <xdr:twoCellAnchor editAs="oneCell">
    <xdr:from>
      <xdr:col>9</xdr:col>
      <xdr:colOff>123825</xdr:colOff>
      <xdr:row>17</xdr:row>
      <xdr:rowOff>95251</xdr:rowOff>
    </xdr:from>
    <xdr:to>
      <xdr:col>18</xdr:col>
      <xdr:colOff>733424</xdr:colOff>
      <xdr:row>33</xdr:row>
      <xdr:rowOff>85791</xdr:rowOff>
    </xdr:to>
    <xdr:pic>
      <xdr:nvPicPr>
        <xdr:cNvPr id="7" name="6 Imagen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43950" y="3067051"/>
          <a:ext cx="7467599" cy="30385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1257300</xdr:colOff>
      <xdr:row>2</xdr:row>
      <xdr:rowOff>171833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1257300" cy="537593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247650</xdr:colOff>
          <xdr:row>18</xdr:row>
          <xdr:rowOff>69850</xdr:rowOff>
        </xdr:from>
        <xdr:to>
          <xdr:col>1</xdr:col>
          <xdr:colOff>927100</xdr:colOff>
          <xdr:row>18</xdr:row>
          <xdr:rowOff>266700</xdr:rowOff>
        </xdr:to>
        <xdr:sp macro="" textlink="">
          <xdr:nvSpPr>
            <xdr:cNvPr id="8193" name="Drop Down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20</xdr:row>
          <xdr:rowOff>57150</xdr:rowOff>
        </xdr:from>
        <xdr:to>
          <xdr:col>1</xdr:col>
          <xdr:colOff>1390650</xdr:colOff>
          <xdr:row>20</xdr:row>
          <xdr:rowOff>260350</xdr:rowOff>
        </xdr:to>
        <xdr:sp macro="" textlink="">
          <xdr:nvSpPr>
            <xdr:cNvPr id="8194" name="Drop Down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TA17"/>
  <sheetViews>
    <sheetView workbookViewId="0">
      <selection activeCell="I11" sqref="I11"/>
    </sheetView>
  </sheetViews>
  <sheetFormatPr baseColWidth="10" defaultRowHeight="14.5" x14ac:dyDescent="0.35"/>
  <cols>
    <col min="1" max="1" width="3" bestFit="1" customWidth="1"/>
    <col min="2" max="2" width="10.54296875" customWidth="1"/>
    <col min="3" max="3" width="10.7265625" customWidth="1"/>
    <col min="4" max="4" width="14.453125" customWidth="1"/>
    <col min="5" max="5" width="10.1796875" customWidth="1"/>
    <col min="6" max="6" width="9.7265625" customWidth="1"/>
    <col min="7" max="7" width="19.1796875" customWidth="1"/>
    <col min="8" max="8" width="12.54296875" customWidth="1"/>
    <col min="9" max="9" width="20.7265625" customWidth="1"/>
    <col min="10" max="10" width="14.1796875" customWidth="1"/>
    <col min="11" max="11" width="10" customWidth="1"/>
    <col min="12" max="12" width="8.26953125" customWidth="1"/>
    <col min="13" max="14" width="8.54296875" customWidth="1"/>
    <col min="15" max="15" width="9.26953125" customWidth="1"/>
    <col min="16" max="16" width="11.54296875" customWidth="1"/>
    <col min="17" max="17" width="14.26953125" customWidth="1"/>
    <col min="18" max="18" width="15.7265625" customWidth="1"/>
    <col min="19" max="19" width="13.26953125" customWidth="1"/>
  </cols>
  <sheetData>
    <row r="1" spans="1:521" s="3" customFormat="1" ht="42" customHeight="1" x14ac:dyDescent="0.35">
      <c r="B1" s="3" t="s">
        <v>2</v>
      </c>
      <c r="C1" s="3" t="s">
        <v>5</v>
      </c>
      <c r="D1" s="3" t="s">
        <v>4</v>
      </c>
      <c r="E1" s="3" t="s">
        <v>11</v>
      </c>
      <c r="F1" s="3" t="s">
        <v>11</v>
      </c>
      <c r="G1" s="3" t="s">
        <v>14</v>
      </c>
      <c r="H1" s="3" t="s">
        <v>14</v>
      </c>
      <c r="I1" s="3" t="s">
        <v>21</v>
      </c>
      <c r="J1" s="3" t="s">
        <v>21</v>
      </c>
      <c r="K1" s="3" t="s">
        <v>26</v>
      </c>
      <c r="L1" s="3" t="s">
        <v>26</v>
      </c>
      <c r="M1" s="3" t="s">
        <v>34</v>
      </c>
      <c r="N1" s="3" t="s">
        <v>34</v>
      </c>
      <c r="O1" s="3" t="s">
        <v>62</v>
      </c>
      <c r="P1" s="3" t="s">
        <v>63</v>
      </c>
      <c r="Q1" s="3" t="s">
        <v>66</v>
      </c>
      <c r="R1" s="3" t="s">
        <v>67</v>
      </c>
      <c r="S1" s="3" t="s">
        <v>65</v>
      </c>
      <c r="T1" s="3" t="s">
        <v>68</v>
      </c>
    </row>
    <row r="2" spans="1:521" ht="16.5" x14ac:dyDescent="0.35">
      <c r="A2">
        <v>1</v>
      </c>
      <c r="B2" t="s">
        <v>0</v>
      </c>
      <c r="C2" t="s">
        <v>41</v>
      </c>
      <c r="D2" t="s">
        <v>6</v>
      </c>
      <c r="E2">
        <v>2</v>
      </c>
      <c r="F2">
        <v>2.375</v>
      </c>
      <c r="G2" t="s">
        <v>24</v>
      </c>
      <c r="H2">
        <f>142.3*11.24*0.75</f>
        <v>1199.5890000000002</v>
      </c>
      <c r="I2" t="s">
        <v>93</v>
      </c>
      <c r="J2">
        <v>25</v>
      </c>
      <c r="K2" t="s">
        <v>30</v>
      </c>
      <c r="L2">
        <v>0.75</v>
      </c>
      <c r="M2" t="s">
        <v>36</v>
      </c>
      <c r="N2">
        <v>6</v>
      </c>
      <c r="O2">
        <v>4</v>
      </c>
      <c r="P2" t="s">
        <v>27</v>
      </c>
      <c r="Q2">
        <v>8</v>
      </c>
      <c r="R2">
        <v>14</v>
      </c>
      <c r="S2">
        <v>0.5</v>
      </c>
      <c r="T2">
        <v>4</v>
      </c>
      <c r="TA2">
        <v>6</v>
      </c>
    </row>
    <row r="3" spans="1:521" ht="16.5" x14ac:dyDescent="0.35">
      <c r="A3">
        <v>2</v>
      </c>
      <c r="B3" t="s">
        <v>1</v>
      </c>
      <c r="C3" t="s">
        <v>40</v>
      </c>
      <c r="D3" t="s">
        <v>7</v>
      </c>
      <c r="E3">
        <v>4</v>
      </c>
      <c r="F3">
        <v>4.5</v>
      </c>
      <c r="G3" t="s">
        <v>23</v>
      </c>
      <c r="H3">
        <v>1605</v>
      </c>
      <c r="I3" t="s">
        <v>70</v>
      </c>
      <c r="J3">
        <v>30</v>
      </c>
      <c r="K3" t="s">
        <v>27</v>
      </c>
      <c r="L3">
        <v>1</v>
      </c>
      <c r="M3" t="s">
        <v>37</v>
      </c>
      <c r="N3">
        <v>9</v>
      </c>
      <c r="O3">
        <v>4</v>
      </c>
      <c r="P3" s="17" t="s">
        <v>64</v>
      </c>
      <c r="Q3">
        <v>17</v>
      </c>
      <c r="R3">
        <v>28</v>
      </c>
      <c r="S3">
        <v>1</v>
      </c>
      <c r="T3" t="e">
        <f>IF(#REF!&lt;=3,6,IF(#REF!&gt;=4,6))</f>
        <v>#REF!</v>
      </c>
    </row>
    <row r="4" spans="1:521" ht="16.5" x14ac:dyDescent="0.35">
      <c r="A4">
        <v>3</v>
      </c>
      <c r="C4" t="s">
        <v>3</v>
      </c>
      <c r="D4" t="s">
        <v>8</v>
      </c>
      <c r="E4">
        <v>6</v>
      </c>
      <c r="F4">
        <v>6.625</v>
      </c>
      <c r="G4" t="s">
        <v>25</v>
      </c>
      <c r="H4">
        <v>1604</v>
      </c>
      <c r="I4" t="s">
        <v>19</v>
      </c>
      <c r="J4">
        <v>40</v>
      </c>
      <c r="K4" t="s">
        <v>32</v>
      </c>
      <c r="L4">
        <v>1.25</v>
      </c>
      <c r="M4" t="s">
        <v>48</v>
      </c>
      <c r="N4">
        <v>18</v>
      </c>
      <c r="O4">
        <v>4</v>
      </c>
      <c r="Q4">
        <v>26</v>
      </c>
      <c r="R4">
        <v>42</v>
      </c>
      <c r="S4">
        <v>1.5</v>
      </c>
      <c r="T4" t="e">
        <f>IF(#REF!&gt;3,9,IF(#REF!&lt;6,""))</f>
        <v>#REF!</v>
      </c>
    </row>
    <row r="5" spans="1:521" x14ac:dyDescent="0.35">
      <c r="A5">
        <v>4</v>
      </c>
      <c r="E5">
        <v>8</v>
      </c>
      <c r="F5">
        <v>8.625</v>
      </c>
      <c r="I5" t="s">
        <v>18</v>
      </c>
      <c r="J5">
        <v>4</v>
      </c>
      <c r="K5" t="s">
        <v>33</v>
      </c>
      <c r="L5">
        <v>1.5</v>
      </c>
      <c r="O5">
        <v>4</v>
      </c>
      <c r="Q5">
        <v>35</v>
      </c>
      <c r="R5">
        <v>56</v>
      </c>
      <c r="S5">
        <v>2</v>
      </c>
      <c r="T5" t="e">
        <f>IF(#REF!&gt;=7,18,"")</f>
        <v>#REF!</v>
      </c>
    </row>
    <row r="6" spans="1:521" x14ac:dyDescent="0.35">
      <c r="A6">
        <v>5</v>
      </c>
      <c r="E6">
        <v>10</v>
      </c>
      <c r="F6">
        <v>10.75</v>
      </c>
      <c r="I6" t="s">
        <v>29</v>
      </c>
      <c r="J6">
        <v>1</v>
      </c>
      <c r="K6" t="s">
        <v>31</v>
      </c>
      <c r="L6">
        <v>1.75</v>
      </c>
      <c r="O6">
        <v>6</v>
      </c>
      <c r="Q6">
        <v>38</v>
      </c>
      <c r="R6">
        <v>70</v>
      </c>
      <c r="S6">
        <v>2.5</v>
      </c>
    </row>
    <row r="7" spans="1:521" x14ac:dyDescent="0.35">
      <c r="A7">
        <v>6</v>
      </c>
      <c r="E7">
        <v>12</v>
      </c>
      <c r="F7">
        <v>12.75</v>
      </c>
      <c r="K7" t="s">
        <v>28</v>
      </c>
      <c r="L7">
        <v>2</v>
      </c>
      <c r="O7">
        <v>6</v>
      </c>
      <c r="Q7">
        <v>46</v>
      </c>
      <c r="R7">
        <v>84</v>
      </c>
      <c r="S7">
        <v>3.25</v>
      </c>
    </row>
    <row r="8" spans="1:521" x14ac:dyDescent="0.35">
      <c r="A8">
        <v>7</v>
      </c>
      <c r="E8">
        <v>24</v>
      </c>
      <c r="F8">
        <v>24</v>
      </c>
      <c r="O8">
        <v>6</v>
      </c>
      <c r="Q8">
        <v>54</v>
      </c>
      <c r="R8">
        <v>98</v>
      </c>
      <c r="S8">
        <v>3.75</v>
      </c>
    </row>
    <row r="9" spans="1:521" x14ac:dyDescent="0.35">
      <c r="A9">
        <v>8</v>
      </c>
      <c r="E9">
        <v>26</v>
      </c>
      <c r="F9">
        <v>26</v>
      </c>
      <c r="O9">
        <v>6</v>
      </c>
      <c r="Q9">
        <v>62</v>
      </c>
      <c r="R9">
        <v>112</v>
      </c>
      <c r="S9">
        <v>4.25</v>
      </c>
    </row>
    <row r="10" spans="1:521" x14ac:dyDescent="0.35">
      <c r="A10">
        <v>9</v>
      </c>
      <c r="O10">
        <v>6</v>
      </c>
      <c r="Q10">
        <v>69</v>
      </c>
      <c r="R10">
        <v>126</v>
      </c>
      <c r="S10">
        <v>4.75</v>
      </c>
    </row>
    <row r="11" spans="1:521" x14ac:dyDescent="0.35">
      <c r="A11">
        <v>10</v>
      </c>
      <c r="O11">
        <v>6</v>
      </c>
      <c r="Q11">
        <v>77</v>
      </c>
      <c r="R11">
        <v>140</v>
      </c>
      <c r="S11">
        <v>5.25</v>
      </c>
    </row>
    <row r="12" spans="1:521" x14ac:dyDescent="0.35">
      <c r="A12">
        <v>11</v>
      </c>
      <c r="O12">
        <v>6</v>
      </c>
      <c r="Q12">
        <v>85</v>
      </c>
      <c r="R12">
        <v>154</v>
      </c>
      <c r="S12">
        <v>5.75</v>
      </c>
    </row>
    <row r="13" spans="1:521" x14ac:dyDescent="0.35">
      <c r="A13">
        <v>12</v>
      </c>
      <c r="O13">
        <v>6</v>
      </c>
      <c r="Q13">
        <v>92</v>
      </c>
      <c r="R13">
        <v>168</v>
      </c>
      <c r="S13">
        <v>6.25</v>
      </c>
    </row>
    <row r="14" spans="1:521" x14ac:dyDescent="0.35">
      <c r="B14" t="s">
        <v>17</v>
      </c>
    </row>
    <row r="15" spans="1:521" x14ac:dyDescent="0.35">
      <c r="B15">
        <v>47.7</v>
      </c>
    </row>
    <row r="16" spans="1:521" ht="16.5" x14ac:dyDescent="0.35">
      <c r="B16" t="s">
        <v>16</v>
      </c>
    </row>
    <row r="17" spans="2:2" x14ac:dyDescent="0.35">
      <c r="B17" t="s">
        <v>15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G56"/>
  <sheetViews>
    <sheetView zoomScale="85" zoomScaleNormal="85" workbookViewId="0">
      <selection activeCell="E3" sqref="E3:E14"/>
    </sheetView>
  </sheetViews>
  <sheetFormatPr baseColWidth="10" defaultRowHeight="14.5" x14ac:dyDescent="0.35"/>
  <cols>
    <col min="1" max="1" width="37.81640625" customWidth="1"/>
  </cols>
  <sheetData>
    <row r="1" spans="1:5" x14ac:dyDescent="0.35">
      <c r="A1" s="36" t="s">
        <v>57</v>
      </c>
      <c r="B1" s="38" t="s">
        <v>58</v>
      </c>
      <c r="C1" s="40" t="s">
        <v>59</v>
      </c>
      <c r="D1" s="41"/>
      <c r="E1" s="44" t="s">
        <v>61</v>
      </c>
    </row>
    <row r="2" spans="1:5" ht="24" customHeight="1" thickBot="1" x14ac:dyDescent="0.4">
      <c r="A2" s="37"/>
      <c r="B2" s="39"/>
      <c r="C2" s="42" t="s">
        <v>60</v>
      </c>
      <c r="D2" s="43"/>
      <c r="E2" s="45"/>
    </row>
    <row r="3" spans="1:5" ht="15.75" customHeight="1" thickBot="1" x14ac:dyDescent="0.4">
      <c r="A3" s="7" t="s">
        <v>28</v>
      </c>
      <c r="B3" s="8" t="s">
        <v>35</v>
      </c>
      <c r="C3" s="8">
        <v>8</v>
      </c>
      <c r="D3" s="8">
        <v>14</v>
      </c>
      <c r="E3" s="9">
        <v>0.5</v>
      </c>
    </row>
    <row r="4" spans="1:5" ht="15" thickBot="1" x14ac:dyDescent="0.4">
      <c r="A4" s="10" t="s">
        <v>35</v>
      </c>
      <c r="B4" s="6" t="s">
        <v>35</v>
      </c>
      <c r="C4" s="6">
        <v>17</v>
      </c>
      <c r="D4" s="6">
        <v>28</v>
      </c>
      <c r="E4" s="11">
        <v>1</v>
      </c>
    </row>
    <row r="5" spans="1:5" ht="15" thickBot="1" x14ac:dyDescent="0.4">
      <c r="A5" s="10" t="s">
        <v>36</v>
      </c>
      <c r="B5" s="6" t="s">
        <v>35</v>
      </c>
      <c r="C5" s="6">
        <v>26</v>
      </c>
      <c r="D5" s="6">
        <v>42</v>
      </c>
      <c r="E5" s="11">
        <v>1.5</v>
      </c>
    </row>
    <row r="6" spans="1:5" ht="15" thickBot="1" x14ac:dyDescent="0.4">
      <c r="A6" s="10" t="s">
        <v>44</v>
      </c>
      <c r="B6" s="6" t="s">
        <v>35</v>
      </c>
      <c r="C6" s="6">
        <v>35</v>
      </c>
      <c r="D6" s="6">
        <v>56</v>
      </c>
      <c r="E6" s="11">
        <v>2</v>
      </c>
    </row>
    <row r="7" spans="1:5" ht="15" thickBot="1" x14ac:dyDescent="0.4">
      <c r="A7" s="10" t="s">
        <v>45</v>
      </c>
      <c r="B7" s="6" t="s">
        <v>36</v>
      </c>
      <c r="C7" s="6">
        <v>38</v>
      </c>
      <c r="D7" s="6">
        <v>70</v>
      </c>
      <c r="E7" s="11">
        <v>2.5</v>
      </c>
    </row>
    <row r="8" spans="1:5" ht="15" thickBot="1" x14ac:dyDescent="0.4">
      <c r="A8" s="10" t="s">
        <v>38</v>
      </c>
      <c r="B8" s="6" t="s">
        <v>36</v>
      </c>
      <c r="C8" s="6">
        <v>46</v>
      </c>
      <c r="D8" s="6">
        <v>84</v>
      </c>
      <c r="E8" s="11">
        <v>3.25</v>
      </c>
    </row>
    <row r="9" spans="1:5" ht="15" thickBot="1" x14ac:dyDescent="0.4">
      <c r="A9" s="10" t="s">
        <v>46</v>
      </c>
      <c r="B9" s="6" t="s">
        <v>36</v>
      </c>
      <c r="C9" s="6">
        <v>54</v>
      </c>
      <c r="D9" s="6">
        <v>98</v>
      </c>
      <c r="E9" s="11">
        <v>3.75</v>
      </c>
    </row>
    <row r="10" spans="1:5" ht="15" thickBot="1" x14ac:dyDescent="0.4">
      <c r="A10" s="10" t="s">
        <v>47</v>
      </c>
      <c r="B10" s="6" t="s">
        <v>36</v>
      </c>
      <c r="C10" s="6">
        <v>62</v>
      </c>
      <c r="D10" s="6">
        <v>112</v>
      </c>
      <c r="E10" s="11">
        <v>4.25</v>
      </c>
    </row>
    <row r="11" spans="1:5" ht="15" thickBot="1" x14ac:dyDescent="0.4">
      <c r="A11" s="10" t="s">
        <v>48</v>
      </c>
      <c r="B11" s="6" t="s">
        <v>36</v>
      </c>
      <c r="C11" s="6">
        <v>69</v>
      </c>
      <c r="D11" s="6">
        <v>126</v>
      </c>
      <c r="E11" s="11">
        <v>4.75</v>
      </c>
    </row>
    <row r="12" spans="1:5" ht="15" thickBot="1" x14ac:dyDescent="0.4">
      <c r="A12" s="10" t="s">
        <v>49</v>
      </c>
      <c r="B12" s="6" t="s">
        <v>36</v>
      </c>
      <c r="C12" s="6">
        <v>77</v>
      </c>
      <c r="D12" s="6">
        <v>140</v>
      </c>
      <c r="E12" s="11">
        <v>5.25</v>
      </c>
    </row>
    <row r="13" spans="1:5" ht="15" thickBot="1" x14ac:dyDescent="0.4">
      <c r="A13" s="10" t="s">
        <v>50</v>
      </c>
      <c r="B13" s="6" t="s">
        <v>36</v>
      </c>
      <c r="C13" s="6">
        <v>85</v>
      </c>
      <c r="D13" s="6">
        <v>154</v>
      </c>
      <c r="E13" s="11">
        <v>5.75</v>
      </c>
    </row>
    <row r="14" spans="1:5" ht="15" thickBot="1" x14ac:dyDescent="0.4">
      <c r="A14" s="12" t="s">
        <v>51</v>
      </c>
      <c r="B14" s="13" t="s">
        <v>36</v>
      </c>
      <c r="C14" s="13">
        <v>92</v>
      </c>
      <c r="D14" s="13">
        <v>168</v>
      </c>
      <c r="E14" s="14">
        <v>6.25</v>
      </c>
    </row>
    <row r="17" spans="1:1" ht="21" x14ac:dyDescent="0.5">
      <c r="A17" s="15" t="s">
        <v>52</v>
      </c>
    </row>
    <row r="34" spans="1:1" ht="21" x14ac:dyDescent="0.5">
      <c r="A34" s="15" t="s">
        <v>54</v>
      </c>
    </row>
    <row r="55" spans="1:7" ht="23.5" x14ac:dyDescent="0.55000000000000004">
      <c r="G55" s="16" t="s">
        <v>53</v>
      </c>
    </row>
    <row r="56" spans="1:7" ht="21" x14ac:dyDescent="0.5">
      <c r="A56" s="15" t="s">
        <v>55</v>
      </c>
    </row>
  </sheetData>
  <mergeCells count="5">
    <mergeCell ref="A1:A2"/>
    <mergeCell ref="B1:B2"/>
    <mergeCell ref="C1:D1"/>
    <mergeCell ref="C2:D2"/>
    <mergeCell ref="E1:E2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4"/>
  <dimension ref="A4:F33"/>
  <sheetViews>
    <sheetView tabSelected="1" topLeftCell="A10" zoomScaleNormal="100" workbookViewId="0">
      <selection activeCell="I33" sqref="I33"/>
    </sheetView>
  </sheetViews>
  <sheetFormatPr baseColWidth="10" defaultRowHeight="14.5" x14ac:dyDescent="0.35"/>
  <cols>
    <col min="1" max="1" width="26.81640625" customWidth="1"/>
    <col min="2" max="2" width="22.26953125" customWidth="1"/>
    <col min="3" max="3" width="17" customWidth="1"/>
    <col min="4" max="4" width="17.1796875" customWidth="1"/>
    <col min="5" max="5" width="4.7265625" style="2" customWidth="1"/>
    <col min="6" max="6" width="12.7265625" customWidth="1"/>
  </cols>
  <sheetData>
    <row r="4" spans="1:6" ht="14.5" customHeight="1" x14ac:dyDescent="0.35">
      <c r="A4" s="34" t="s">
        <v>94</v>
      </c>
      <c r="B4" s="34"/>
      <c r="C4" s="34"/>
      <c r="D4" s="34"/>
      <c r="E4" s="33"/>
      <c r="F4" s="33"/>
    </row>
    <row r="5" spans="1:6" x14ac:dyDescent="0.35">
      <c r="A5" s="34"/>
      <c r="B5" s="34"/>
      <c r="C5" s="34"/>
      <c r="D5" s="34"/>
      <c r="E5" s="33"/>
      <c r="F5" s="33"/>
    </row>
    <row r="8" spans="1:6" ht="18" customHeight="1" x14ac:dyDescent="0.35">
      <c r="A8" s="35" t="s">
        <v>71</v>
      </c>
      <c r="B8" s="35"/>
      <c r="C8" s="35"/>
      <c r="D8" s="35"/>
    </row>
    <row r="9" spans="1:6" ht="18" customHeight="1" x14ac:dyDescent="0.35">
      <c r="A9" s="35" t="s">
        <v>95</v>
      </c>
      <c r="B9" s="35"/>
      <c r="C9" s="35"/>
      <c r="D9" s="35"/>
    </row>
    <row r="10" spans="1:6" x14ac:dyDescent="0.35">
      <c r="A10" s="18"/>
      <c r="B10" s="18"/>
      <c r="C10" s="18"/>
      <c r="D10" s="18"/>
    </row>
    <row r="11" spans="1:6" ht="29" x14ac:dyDescent="0.35">
      <c r="A11" s="20" t="s">
        <v>72</v>
      </c>
      <c r="B11" s="20" t="s">
        <v>73</v>
      </c>
      <c r="C11" s="20" t="s">
        <v>74</v>
      </c>
      <c r="D11" s="20" t="s">
        <v>75</v>
      </c>
    </row>
    <row r="12" spans="1:6" ht="28.5" customHeight="1" x14ac:dyDescent="0.35">
      <c r="A12" s="1" t="s">
        <v>76</v>
      </c>
      <c r="B12" s="21" t="s">
        <v>98</v>
      </c>
      <c r="C12" s="1" t="s">
        <v>77</v>
      </c>
      <c r="D12" s="1" t="s">
        <v>78</v>
      </c>
      <c r="E12" s="2">
        <v>1</v>
      </c>
    </row>
    <row r="13" spans="1:6" ht="30.75" customHeight="1" x14ac:dyDescent="0.35">
      <c r="A13" s="1" t="s">
        <v>79</v>
      </c>
      <c r="B13" s="21" t="s">
        <v>99</v>
      </c>
      <c r="C13" s="22" t="s">
        <v>80</v>
      </c>
      <c r="D13" s="1" t="s">
        <v>56</v>
      </c>
      <c r="E13" s="2">
        <v>1</v>
      </c>
    </row>
    <row r="14" spans="1:6" ht="27.75" customHeight="1" x14ac:dyDescent="0.35">
      <c r="A14" s="1" t="s">
        <v>4</v>
      </c>
      <c r="B14" s="21" t="s">
        <v>101</v>
      </c>
      <c r="C14" s="1" t="s">
        <v>81</v>
      </c>
      <c r="D14" s="1" t="s">
        <v>82</v>
      </c>
      <c r="E14" s="2">
        <v>2</v>
      </c>
    </row>
    <row r="15" spans="1:6" ht="30.75" customHeight="1" x14ac:dyDescent="0.35">
      <c r="A15" s="1" t="s">
        <v>42</v>
      </c>
      <c r="B15" s="21" t="s">
        <v>100</v>
      </c>
      <c r="C15" s="1" t="s">
        <v>83</v>
      </c>
      <c r="D15" s="1" t="s">
        <v>84</v>
      </c>
    </row>
    <row r="18" spans="1:6" x14ac:dyDescent="0.35">
      <c r="A18" s="20" t="s">
        <v>85</v>
      </c>
      <c r="B18" s="20"/>
      <c r="C18" s="20"/>
    </row>
    <row r="19" spans="1:6" ht="24.75" customHeight="1" x14ac:dyDescent="0.35">
      <c r="A19" s="1" t="s">
        <v>9</v>
      </c>
      <c r="B19" s="23"/>
      <c r="C19" s="1" t="s">
        <v>12</v>
      </c>
      <c r="E19" s="2">
        <v>5</v>
      </c>
    </row>
    <row r="20" spans="1:6" x14ac:dyDescent="0.35">
      <c r="A20" s="1" t="s">
        <v>10</v>
      </c>
      <c r="B20" s="4">
        <v>1000</v>
      </c>
      <c r="C20" s="1" t="s">
        <v>13</v>
      </c>
    </row>
    <row r="21" spans="1:6" ht="31.5" customHeight="1" x14ac:dyDescent="0.35">
      <c r="A21" s="21" t="s">
        <v>86</v>
      </c>
      <c r="B21" s="23"/>
      <c r="C21" s="1"/>
      <c r="E21" s="2">
        <v>2</v>
      </c>
    </row>
    <row r="22" spans="1:6" ht="18" customHeight="1" x14ac:dyDescent="0.35">
      <c r="A22" s="19"/>
      <c r="B22" s="19"/>
      <c r="C22" s="19"/>
    </row>
    <row r="24" spans="1:6" ht="18.75" customHeight="1" x14ac:dyDescent="0.35">
      <c r="A24" s="20" t="s">
        <v>20</v>
      </c>
      <c r="B24" s="5">
        <f>ROUND(0.0254*PI()*B20*(VLOOKUP(E19,Hoja2!A2:F13,6)),2)</f>
        <v>857.81</v>
      </c>
      <c r="C24" s="5" t="s">
        <v>87</v>
      </c>
    </row>
    <row r="25" spans="1:6" ht="18.75" customHeight="1" x14ac:dyDescent="0.35">
      <c r="A25" s="20"/>
      <c r="B25" s="5">
        <f>ROUND(B24*10.7639104,2)</f>
        <v>9233.39</v>
      </c>
      <c r="C25" s="5" t="s">
        <v>39</v>
      </c>
    </row>
    <row r="26" spans="1:6" ht="28.5" customHeight="1" x14ac:dyDescent="0.35">
      <c r="A26" s="20" t="s">
        <v>22</v>
      </c>
      <c r="B26" s="24">
        <v>0.3</v>
      </c>
      <c r="C26" s="25" t="s">
        <v>88</v>
      </c>
    </row>
    <row r="27" spans="1:6" x14ac:dyDescent="0.35">
      <c r="A27" s="20" t="s">
        <v>89</v>
      </c>
      <c r="B27" s="26">
        <f>ROUND((10.7639104*B24)/((Hoja2!H4)/(VLOOKUP(E21,Hoja2!A2:J13,10)))/(1-B26)*3.78541178,2)</f>
        <v>933.88</v>
      </c>
      <c r="C27" s="27" t="s">
        <v>43</v>
      </c>
    </row>
    <row r="30" spans="1:6" ht="18.5" x14ac:dyDescent="0.35">
      <c r="A30" s="47" t="s">
        <v>69</v>
      </c>
      <c r="B30" s="47"/>
      <c r="C30" s="47"/>
      <c r="D30" s="47"/>
      <c r="E30" s="47"/>
      <c r="F30" s="47"/>
    </row>
    <row r="31" spans="1:6" x14ac:dyDescent="0.35">
      <c r="A31" s="3"/>
      <c r="B31" s="28"/>
      <c r="D31" s="3"/>
      <c r="E31" s="3"/>
    </row>
    <row r="32" spans="1:6" x14ac:dyDescent="0.35">
      <c r="A32" s="29" t="s">
        <v>96</v>
      </c>
      <c r="B32" s="30" t="s">
        <v>90</v>
      </c>
      <c r="C32" s="48" t="s">
        <v>91</v>
      </c>
      <c r="D32" s="48"/>
      <c r="E32" s="48"/>
      <c r="F32" s="48"/>
    </row>
    <row r="33" spans="1:6" ht="141.75" customHeight="1" x14ac:dyDescent="0.35">
      <c r="A33" s="31" t="s">
        <v>92</v>
      </c>
      <c r="B33" s="32" t="str">
        <f>CONCATENATE(B27," ",C27)</f>
        <v>933,88 Litros</v>
      </c>
      <c r="C33" s="46" t="s">
        <v>97</v>
      </c>
      <c r="D33" s="46"/>
      <c r="E33" s="46"/>
      <c r="F33" s="46"/>
    </row>
  </sheetData>
  <mergeCells count="6">
    <mergeCell ref="C33:F33"/>
    <mergeCell ref="A4:D5"/>
    <mergeCell ref="A8:D8"/>
    <mergeCell ref="A9:D9"/>
    <mergeCell ref="A30:F30"/>
    <mergeCell ref="C32:F32"/>
  </mergeCells>
  <pageMargins left="1.1811023622047245" right="0.70866141732283472" top="0.74803149606299213" bottom="0.74803149606299213" header="0.31496062992125984" footer="0.31496062992125984"/>
  <pageSetup scale="80" orientation="portrait" r:id="rId1"/>
  <headerFooter>
    <oddFooter>&amp;L&amp;"Times New Roman,Normal"&amp;9Rev. 0
Vigente desde: 16.10.2015
Documento al que pertenece: &amp;"Times New Roman,Cursiva"ITM.121 Aplicación de Revestimiento para Cañerías&amp;R&amp;"Times New Roman,Normal"&amp;9Pág. &amp;[3 de &amp;[4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Drop Down 1">
              <controlPr defaultSize="0" autoLine="0" autoPict="0">
                <anchor moveWithCells="1">
                  <from>
                    <xdr:col>1</xdr:col>
                    <xdr:colOff>247650</xdr:colOff>
                    <xdr:row>18</xdr:row>
                    <xdr:rowOff>69850</xdr:rowOff>
                  </from>
                  <to>
                    <xdr:col>1</xdr:col>
                    <xdr:colOff>927100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Drop Down 2">
              <controlPr defaultSize="0" autoLine="0" autoPict="0">
                <anchor moveWithCells="1">
                  <from>
                    <xdr:col>1</xdr:col>
                    <xdr:colOff>76200</xdr:colOff>
                    <xdr:row>20</xdr:row>
                    <xdr:rowOff>57150</xdr:rowOff>
                  </from>
                  <to>
                    <xdr:col>1</xdr:col>
                    <xdr:colOff>1390650</xdr:colOff>
                    <xdr:row>20</xdr:row>
                    <xdr:rowOff>260350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>
    <Fecha_x0020_de_x0020_Vigencia xmlns="dd186dba-4cc2-440e-acad-63642534838a">2015-10-16T04:00:00+00:00</Fecha_x0020_de_x0020_Vigencia>
    <Revision xmlns="dd186dba-4cc2-440e-acad-63642534838a">1</Revision>
    <_dlc_DocId xmlns="b5e3de83-21aa-4454-9d2f-c28821b96890">TPU4HQYRHZ47-1270678953-951</_dlc_DocId>
    <_dlc_DocIdUrl xmlns="b5e3de83-21aa-4454-9d2f-c28821b96890">
      <Url>http://intranetypfbtr/sgn/docVigArea/_layouts/15/DocIdRedir.aspx?ID=TPU4HQYRHZ47-1270678953-951</Url>
      <Description>TPU4HQYRHZ47-1270678953-951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509418A4F52EE44B0E34D7961D844D9" ma:contentTypeVersion="3" ma:contentTypeDescription="Crear nuevo documento." ma:contentTypeScope="" ma:versionID="9cfb20fe962967e923907a0ecd48394f">
  <xsd:schema xmlns:xsd="http://www.w3.org/2001/XMLSchema" xmlns:xs="http://www.w3.org/2001/XMLSchema" xmlns:p="http://schemas.microsoft.com/office/2006/metadata/properties" xmlns:ns2="dd186dba-4cc2-440e-acad-63642534838a" xmlns:ns3="b5e3de83-21aa-4454-9d2f-c28821b96890" targetNamespace="http://schemas.microsoft.com/office/2006/metadata/properties" ma:root="true" ma:fieldsID="670b57b05a141ecfe8c009cd920cca9f" ns2:_="" ns3:_="">
    <xsd:import namespace="dd186dba-4cc2-440e-acad-63642534838a"/>
    <xsd:import namespace="b5e3de83-21aa-4454-9d2f-c28821b96890"/>
    <xsd:element name="properties">
      <xsd:complexType>
        <xsd:sequence>
          <xsd:element name="documentManagement">
            <xsd:complexType>
              <xsd:all>
                <xsd:element ref="ns2:Revision" minOccurs="0"/>
                <xsd:element ref="ns2:Fecha_x0020_de_x0020_Vigencia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186dba-4cc2-440e-acad-63642534838a" elementFormDefault="qualified">
    <xsd:import namespace="http://schemas.microsoft.com/office/2006/documentManagement/types"/>
    <xsd:import namespace="http://schemas.microsoft.com/office/infopath/2007/PartnerControls"/>
    <xsd:element name="Revision" ma:index="8" nillable="true" ma:displayName="Revision" ma:internalName="Revision">
      <xsd:simpleType>
        <xsd:restriction base="dms:Number"/>
      </xsd:simpleType>
    </xsd:element>
    <xsd:element name="Fecha_x0020_de_x0020_Vigencia" ma:index="9" nillable="true" ma:displayName="Fecha de Vigencia" ma:format="DateOnly" ma:internalName="Fecha_x0020_de_x0020_Vigencia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e3de83-21aa-4454-9d2f-c28821b96890" elementFormDefault="qualified">
    <xsd:import namespace="http://schemas.microsoft.com/office/2006/documentManagement/types"/>
    <xsd:import namespace="http://schemas.microsoft.com/office/infopath/2007/PartnerControls"/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Nombre del Document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FCE4DF2-D758-40BB-856C-F6E73D797E42}">
  <ds:schemaRefs>
    <ds:schemaRef ds:uri="http://schemas.microsoft.com/office/infopath/2007/PartnerControls"/>
    <ds:schemaRef ds:uri="http://purl.org/dc/elements/1.1/"/>
    <ds:schemaRef ds:uri="http://www.w3.org/XML/1998/namespace"/>
    <ds:schemaRef ds:uri="b5e3de83-21aa-4454-9d2f-c28821b96890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dd186dba-4cc2-440e-acad-63642534838a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BFA8B02-9E3E-442D-9868-EC757AFCC27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627745-8881-4962-B27B-52BFA5AE89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186dba-4cc2-440e-acad-63642534838a"/>
    <ds:schemaRef ds:uri="b5e3de83-21aa-4454-9d2f-c28821b968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835D7D47-0609-4DE5-A2B6-6AC9EA02AF26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Hoja2</vt:lpstr>
      <vt:lpstr>Hoja3</vt:lpstr>
      <vt:lpstr>Pintura epóxica</vt:lpstr>
      <vt:lpstr>'Pintura epóxica'!Área_de_impresión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Cálculo de Cantidad de Revestimientos</dc:title>
  <dc:creator>Jose Luis Auza</dc:creator>
  <cp:lastModifiedBy>Mario Kaune</cp:lastModifiedBy>
  <cp:lastPrinted>2015-10-19T15:53:38Z</cp:lastPrinted>
  <dcterms:created xsi:type="dcterms:W3CDTF">2012-02-13T18:03:23Z</dcterms:created>
  <dcterms:modified xsi:type="dcterms:W3CDTF">2025-11-13T19:59:39Z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-1434870363</vt:i4>
  </property>
  <property fmtid="{D5CDD505-2E9C-101B-9397-08002B2CF9AE}" pid="3" name="_NewReviewCycle">
    <vt:lpwstr/>
  </property>
  <property fmtid="{D5CDD505-2E9C-101B-9397-08002B2CF9AE}" pid="4" name="_EmailSubject">
    <vt:lpwstr>Validación del ITM.121 “Aplicación de Revestimiento para Cañerías”</vt:lpwstr>
  </property>
  <property fmtid="{D5CDD505-2E9C-101B-9397-08002B2CF9AE}" pid="5" name="_AuthorEmail">
    <vt:lpwstr>JoseLuis.Auza@ypfbtransporte.com</vt:lpwstr>
  </property>
  <property fmtid="{D5CDD505-2E9C-101B-9397-08002B2CF9AE}" pid="6" name="_AuthorEmailDisplayName">
    <vt:lpwstr>Jose Luis Auza</vt:lpwstr>
  </property>
  <property fmtid="{D5CDD505-2E9C-101B-9397-08002B2CF9AE}" pid="7" name="_PreviousAdHocReviewCycleID">
    <vt:i4>104828837</vt:i4>
  </property>
  <property fmtid="{D5CDD505-2E9C-101B-9397-08002B2CF9AE}" pid="8" name="_ReviewingToolsShownOnce">
    <vt:lpwstr/>
  </property>
  <property fmtid="{D5CDD505-2E9C-101B-9397-08002B2CF9AE}" pid="9" name="ContentTypeId">
    <vt:lpwstr>0x0101005509418A4F52EE44B0E34D7961D844D9</vt:lpwstr>
  </property>
  <property fmtid="{D5CDD505-2E9C-101B-9397-08002B2CF9AE}" pid="10" name="_dlc_DocIdItemGuid">
    <vt:lpwstr>858eb018-8bb6-410f-a73e-a347154103cf</vt:lpwstr>
  </property>
</Properties>
</file>